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uza\Desktop\"/>
    </mc:Choice>
  </mc:AlternateContent>
  <bookViews>
    <workbookView xWindow="-120" yWindow="-120" windowWidth="29040" windowHeight="15840"/>
  </bookViews>
  <sheets>
    <sheet name="Dotovaná hypoték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K33" i="1" s="1"/>
  <c r="E19" i="1" l="1"/>
  <c r="K36" i="1"/>
  <c r="M30" i="1"/>
  <c r="E17" i="1"/>
  <c r="E23" i="1" s="1"/>
  <c r="E26" i="1" s="1"/>
  <c r="M33" i="1"/>
  <c r="M36" i="1" l="1"/>
  <c r="K39" i="1" s="1"/>
</calcChain>
</file>

<file path=xl/sharedStrings.xml><?xml version="1.0" encoding="utf-8"?>
<sst xmlns="http://schemas.openxmlformats.org/spreadsheetml/2006/main" count="24" uniqueCount="23">
  <si>
    <t>výše hypotéky</t>
  </si>
  <si>
    <t>hypotéka v %</t>
  </si>
  <si>
    <t>satandardní splátka</t>
  </si>
  <si>
    <t>dotovaná splátka</t>
  </si>
  <si>
    <t>rozdíl na splátce</t>
  </si>
  <si>
    <t>rozdíl za dobu dotace</t>
  </si>
  <si>
    <t>Výpočet dle vstupních údajů</t>
  </si>
  <si>
    <t>Referenční úroková sazba:</t>
  </si>
  <si>
    <t>Srovnávací úroková sazba:</t>
  </si>
  <si>
    <t>Délka dotovaného období v měsících:</t>
  </si>
  <si>
    <t>Dotovaná hypotéka 1,99%</t>
  </si>
  <si>
    <t>Příklad výpočtu:</t>
  </si>
  <si>
    <t>Cena bytu:</t>
  </si>
  <si>
    <t>Výše hypotéky (80% ceny nemovitosti):</t>
  </si>
  <si>
    <t>Doba splatnosti v letech:</t>
  </si>
  <si>
    <t>Výše splátky hypotečního úvěru s dobou splatnosti 30let
při referenční sazbě 5,69% za období prvních 36 měsíců:</t>
  </si>
  <si>
    <t>Výše splátky hypotečního úvěru s dobou splatnosti 30 let
při akční sazbě 1,99% za období prvních 36 měsíců:</t>
  </si>
  <si>
    <t>Rozdíl ve výši splátek za období prvních 36 měsíců:</t>
  </si>
  <si>
    <t>Cena bytu s využitím akce DOTOVANÁ HYPOTÉKA:</t>
  </si>
  <si>
    <t>*</t>
  </si>
  <si>
    <t xml:space="preserve">   vyplňte</t>
  </si>
  <si>
    <t>* rozdíl ve výši splátek za období 36 měsíců Vám bude, při splnění podmínek akce, odečten z kupní ceny bytu, tím získáte slevu ve výši 6,07 % z kupní ceny bytu.</t>
  </si>
  <si>
    <r>
      <t xml:space="preserve">Dotovaná hypotéka se vypočítá z rozdílu splátek hypotečního úvěru s dobou splatnosti 30 let při financování 80% kupní ceny bytu, při referenční úrokové sazbě </t>
    </r>
    <r>
      <rPr>
        <b/>
        <sz val="12"/>
        <color theme="1"/>
        <rFont val="Jost Light"/>
        <charset val="238"/>
      </rPr>
      <t>5,69%</t>
    </r>
    <r>
      <rPr>
        <sz val="12"/>
        <color theme="1"/>
        <rFont val="Jost Light"/>
        <charset val="238"/>
      </rPr>
      <t xml:space="preserve"> a naší srovnávací sazbě </t>
    </r>
    <r>
      <rPr>
        <b/>
        <sz val="12"/>
        <color theme="1"/>
        <rFont val="Jost Light"/>
        <charset val="238"/>
      </rPr>
      <t>1,99%</t>
    </r>
    <r>
      <rPr>
        <sz val="12"/>
        <color theme="1"/>
        <rFont val="Jost Light"/>
        <charset val="238"/>
      </rPr>
      <t xml:space="preserve"> po dobu prvních </t>
    </r>
    <r>
      <rPr>
        <b/>
        <sz val="12"/>
        <color theme="1"/>
        <rFont val="Jost Light"/>
        <charset val="238"/>
      </rPr>
      <t>36 měsíců</t>
    </r>
    <r>
      <rPr>
        <sz val="12"/>
        <color theme="1"/>
        <rFont val="Jost Light"/>
        <charset val="238"/>
      </rPr>
      <t xml:space="preserve"> splácení.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</si>
</sst>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Open Sans"/>
      <family val="2"/>
      <charset val="238"/>
    </font>
    <font>
      <b/>
      <sz val="11"/>
      <color theme="0"/>
      <name val="Open Sans"/>
      <family val="2"/>
      <charset val="238"/>
    </font>
    <font>
      <sz val="11"/>
      <color theme="0"/>
      <name val="Open Sans"/>
      <family val="2"/>
      <charset val="238"/>
    </font>
    <font>
      <sz val="18"/>
      <color theme="1"/>
      <name val="Open Sans ExtraBold"/>
      <family val="2"/>
      <charset val="238"/>
    </font>
    <font>
      <sz val="14"/>
      <color theme="0"/>
      <name val="Open Sans"/>
      <family val="2"/>
      <charset val="238"/>
    </font>
    <font>
      <sz val="28"/>
      <color theme="1"/>
      <name val="Jost Light"/>
      <charset val="238"/>
    </font>
    <font>
      <b/>
      <sz val="18"/>
      <color theme="1"/>
      <name val="Jost Light"/>
      <charset val="238"/>
    </font>
    <font>
      <sz val="11"/>
      <name val="Calibri"/>
      <family val="2"/>
      <charset val="238"/>
      <scheme val="minor"/>
    </font>
    <font>
      <sz val="11"/>
      <name val="Open Sans"/>
      <family val="2"/>
      <charset val="238"/>
    </font>
    <font>
      <sz val="14"/>
      <name val="Jost Light"/>
      <charset val="238"/>
    </font>
    <font>
      <sz val="12"/>
      <color theme="1"/>
      <name val="Jost Light"/>
      <charset val="238"/>
    </font>
    <font>
      <b/>
      <sz val="14"/>
      <name val="Jost Light"/>
      <charset val="238"/>
    </font>
    <font>
      <b/>
      <sz val="14"/>
      <color rgb="FF333333"/>
      <name val="Jost"/>
      <charset val="238"/>
    </font>
    <font>
      <sz val="16"/>
      <color theme="1"/>
      <name val="Open Sans"/>
      <family val="2"/>
      <charset val="238"/>
    </font>
    <font>
      <sz val="12"/>
      <color rgb="FF333333"/>
      <name val="Jost"/>
      <charset val="238"/>
    </font>
    <font>
      <sz val="20"/>
      <name val="Jost Light"/>
      <charset val="238"/>
    </font>
    <font>
      <b/>
      <sz val="16"/>
      <name val="Jost Light"/>
      <charset val="238"/>
    </font>
    <font>
      <b/>
      <sz val="12"/>
      <color theme="1"/>
      <name val="Jost Light"/>
      <charset val="238"/>
    </font>
  </fonts>
  <fills count="8">
    <fill>
      <patternFill patternType="none"/>
    </fill>
    <fill>
      <patternFill patternType="gray125"/>
    </fill>
    <fill>
      <patternFill patternType="solid">
        <fgColor rgb="FFAD841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auto="1"/>
      </left>
      <right style="medium">
        <color rgb="FFAD841F"/>
      </right>
      <top style="medium">
        <color auto="1"/>
      </top>
      <bottom style="medium">
        <color auto="1"/>
      </bottom>
      <diagonal/>
    </border>
    <border>
      <left style="medium">
        <color rgb="FFAD841F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rgb="FFAD841F"/>
      </right>
      <top style="medium">
        <color theme="1"/>
      </top>
      <bottom style="medium">
        <color theme="1"/>
      </bottom>
      <diagonal/>
    </border>
    <border>
      <left style="medium">
        <color rgb="FFAD841F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3" borderId="2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2" fillId="3" borderId="6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0" fontId="2" fillId="2" borderId="7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3" borderId="0" xfId="0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" fillId="3" borderId="0" xfId="0" applyFont="1" applyFill="1" applyProtection="1">
      <protection hidden="1"/>
    </xf>
    <xf numFmtId="0" fontId="10" fillId="0" borderId="0" xfId="0" applyFont="1" applyFill="1" applyBorder="1" applyAlignment="1" applyProtection="1">
      <alignment horizontal="right"/>
      <protection hidden="1"/>
    </xf>
    <xf numFmtId="0" fontId="1" fillId="0" borderId="0" xfId="0" applyFont="1" applyBorder="1" applyProtection="1">
      <protection hidden="1"/>
    </xf>
    <xf numFmtId="0" fontId="10" fillId="0" borderId="0" xfId="0" applyFont="1" applyFill="1" applyBorder="1" applyAlignment="1" applyProtection="1">
      <alignment wrapText="1"/>
      <protection hidden="1"/>
    </xf>
    <xf numFmtId="0" fontId="13" fillId="0" borderId="0" xfId="0" applyFont="1" applyProtection="1">
      <protection hidden="1"/>
    </xf>
    <xf numFmtId="0" fontId="9" fillId="0" borderId="0" xfId="0" applyFont="1" applyFill="1" applyBorder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1" fillId="0" borderId="0" xfId="0" applyFont="1" applyAlignment="1" applyProtection="1">
      <alignment horizontal="left" wrapText="1" shrinkToFit="1"/>
      <protection hidden="1"/>
    </xf>
    <xf numFmtId="0" fontId="15" fillId="0" borderId="0" xfId="0" applyFont="1" applyAlignment="1" applyProtection="1">
      <alignment horizontal="left" wrapText="1" shrinkToFit="1"/>
      <protection hidden="1"/>
    </xf>
    <xf numFmtId="164" fontId="10" fillId="0" borderId="0" xfId="0" applyNumberFormat="1" applyFont="1" applyFill="1" applyBorder="1" applyAlignment="1" applyProtection="1">
      <alignment horizontal="right" vertical="center"/>
      <protection hidden="1"/>
    </xf>
    <xf numFmtId="164" fontId="12" fillId="0" borderId="0" xfId="0" applyNumberFormat="1" applyFont="1" applyFill="1" applyBorder="1" applyAlignment="1" applyProtection="1">
      <alignment horizontal="right"/>
      <protection hidden="1"/>
    </xf>
    <xf numFmtId="0" fontId="10" fillId="7" borderId="0" xfId="0" applyFont="1" applyFill="1" applyBorder="1" applyProtection="1">
      <protection hidden="1"/>
    </xf>
    <xf numFmtId="0" fontId="8" fillId="7" borderId="0" xfId="0" applyFont="1" applyFill="1" applyBorder="1" applyProtection="1"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9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164" fontId="17" fillId="3" borderId="0" xfId="0" applyNumberFormat="1" applyFont="1" applyFill="1" applyBorder="1" applyAlignment="1" applyProtection="1">
      <alignment horizontal="right" vertical="center"/>
      <protection hidden="1"/>
    </xf>
    <xf numFmtId="164" fontId="17" fillId="7" borderId="0" xfId="0" applyNumberFormat="1" applyFont="1" applyFill="1" applyBorder="1" applyAlignment="1" applyProtection="1">
      <alignment horizontal="right" vertical="center"/>
      <protection hidden="1"/>
    </xf>
    <xf numFmtId="164" fontId="10" fillId="0" borderId="0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left" wrapText="1" shrinkToFit="1"/>
      <protection hidden="1"/>
    </xf>
    <xf numFmtId="164" fontId="12" fillId="4" borderId="8" xfId="0" applyNumberFormat="1" applyFont="1" applyFill="1" applyBorder="1" applyAlignment="1" applyProtection="1">
      <alignment horizontal="right"/>
      <protection hidden="1"/>
    </xf>
    <xf numFmtId="164" fontId="12" fillId="4" borderId="9" xfId="0" applyNumberFormat="1" applyFont="1" applyFill="1" applyBorder="1" applyAlignment="1" applyProtection="1">
      <alignment horizontal="right"/>
      <protection hidden="1"/>
    </xf>
    <xf numFmtId="164" fontId="17" fillId="5" borderId="8" xfId="0" applyNumberFormat="1" applyFont="1" applyFill="1" applyBorder="1" applyAlignment="1" applyProtection="1">
      <alignment horizontal="right" vertical="center"/>
      <protection hidden="1"/>
    </xf>
    <xf numFmtId="164" fontId="17" fillId="5" borderId="9" xfId="0" applyNumberFormat="1" applyFont="1" applyFill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wrapText="1" shrinkToFit="1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4" borderId="10" xfId="0" applyFont="1" applyFill="1" applyBorder="1" applyAlignment="1" applyProtection="1">
      <alignment horizontal="right"/>
      <protection locked="0"/>
    </xf>
    <xf numFmtId="0" fontId="10" fillId="4" borderId="11" xfId="0" applyFont="1" applyFill="1" applyBorder="1" applyAlignment="1" applyProtection="1">
      <alignment horizontal="right"/>
      <protection locked="0"/>
    </xf>
    <xf numFmtId="164" fontId="17" fillId="6" borderId="14" xfId="0" applyNumberFormat="1" applyFont="1" applyFill="1" applyBorder="1" applyAlignment="1" applyProtection="1">
      <alignment horizontal="right" vertical="center"/>
      <protection locked="0" hidden="1"/>
    </xf>
    <xf numFmtId="164" fontId="17" fillId="6" borderId="15" xfId="0" applyNumberFormat="1" applyFont="1" applyFill="1" applyBorder="1" applyAlignment="1" applyProtection="1">
      <alignment horizontal="right" vertical="center"/>
      <protection locked="0" hidden="1"/>
    </xf>
    <xf numFmtId="164" fontId="10" fillId="4" borderId="8" xfId="0" applyNumberFormat="1" applyFont="1" applyFill="1" applyBorder="1" applyAlignment="1" applyProtection="1">
      <alignment horizontal="right"/>
      <protection hidden="1"/>
    </xf>
    <xf numFmtId="164" fontId="10" fillId="4" borderId="9" xfId="0" applyNumberFormat="1" applyFont="1" applyFill="1" applyBorder="1" applyAlignment="1" applyProtection="1">
      <alignment horizontal="right"/>
      <protection hidden="1"/>
    </xf>
    <xf numFmtId="10" fontId="10" fillId="4" borderId="12" xfId="0" applyNumberFormat="1" applyFont="1" applyFill="1" applyBorder="1" applyAlignment="1" applyProtection="1">
      <alignment horizontal="right"/>
      <protection locked="0"/>
    </xf>
    <xf numFmtId="10" fontId="10" fillId="4" borderId="13" xfId="0" applyNumberFormat="1" applyFont="1" applyFill="1" applyBorder="1" applyAlignment="1" applyProtection="1">
      <alignment horizontal="right"/>
      <protection locked="0"/>
    </xf>
    <xf numFmtId="164" fontId="10" fillId="4" borderId="8" xfId="0" applyNumberFormat="1" applyFont="1" applyFill="1" applyBorder="1" applyAlignment="1" applyProtection="1">
      <alignment horizontal="right" vertical="center"/>
      <protection hidden="1"/>
    </xf>
    <xf numFmtId="164" fontId="10" fillId="4" borderId="9" xfId="0" applyNumberFormat="1" applyFont="1" applyFill="1" applyBorder="1" applyAlignment="1" applyProtection="1">
      <alignment horizontal="righ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A7"/>
      <color rgb="FFFFFF53"/>
      <color rgb="FFAD84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39464</xdr:colOff>
      <xdr:row>0</xdr:row>
      <xdr:rowOff>70159</xdr:rowOff>
    </xdr:from>
    <xdr:to>
      <xdr:col>4</xdr:col>
      <xdr:colOff>748629</xdr:colOff>
      <xdr:row>2</xdr:row>
      <xdr:rowOff>820952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971"/>
        <a:stretch/>
      </xdr:blipFill>
      <xdr:spPr>
        <a:xfrm>
          <a:off x="370768" y="70159"/>
          <a:ext cx="5819535" cy="1131793"/>
        </a:xfrm>
        <a:prstGeom prst="rect">
          <a:avLst/>
        </a:prstGeom>
      </xdr:spPr>
    </xdr:pic>
    <xdr:clientData/>
  </xdr:twoCellAnchor>
  <xdr:twoCellAnchor>
    <xdr:from>
      <xdr:col>7</xdr:col>
      <xdr:colOff>23574</xdr:colOff>
      <xdr:row>11</xdr:row>
      <xdr:rowOff>187314</xdr:rowOff>
    </xdr:from>
    <xdr:to>
      <xdr:col>7</xdr:col>
      <xdr:colOff>197828</xdr:colOff>
      <xdr:row>11</xdr:row>
      <xdr:rowOff>476250</xdr:rowOff>
    </xdr:to>
    <xdr:sp macro="" textlink="">
      <xdr:nvSpPr>
        <xdr:cNvPr id="3" name="Šipka doprava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10800000">
          <a:off x="7921997" y="3696910"/>
          <a:ext cx="174254" cy="288936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zoomScaleNormal="100" workbookViewId="0">
      <selection activeCell="E12" sqref="E12:F12"/>
    </sheetView>
  </sheetViews>
  <sheetFormatPr defaultColWidth="8.85546875" defaultRowHeight="15"/>
  <cols>
    <col min="1" max="1" width="5" customWidth="1"/>
    <col min="2" max="2" width="2.85546875" customWidth="1"/>
    <col min="3" max="3" width="72.85546875" customWidth="1"/>
    <col min="4" max="4" width="0.85546875" customWidth="1"/>
    <col min="5" max="5" width="18.85546875" customWidth="1"/>
    <col min="6" max="6" width="17" bestFit="1" customWidth="1"/>
    <col min="7" max="7" width="0.85546875" customWidth="1"/>
    <col min="8" max="8" width="18.28515625" customWidth="1"/>
    <col min="9" max="9" width="4.7109375" customWidth="1"/>
    <col min="10" max="10" width="20.140625" bestFit="1" customWidth="1"/>
    <col min="11" max="11" width="49.85546875" hidden="1" customWidth="1"/>
    <col min="12" max="12" width="2.85546875" hidden="1" customWidth="1"/>
    <col min="13" max="13" width="17" hidden="1" customWidth="1"/>
    <col min="14" max="14" width="0" hidden="1" customWidth="1"/>
  </cols>
  <sheetData>
    <row r="1" spans="1:9">
      <c r="A1" s="18"/>
      <c r="B1" s="18"/>
      <c r="C1" s="18"/>
      <c r="D1" s="18"/>
      <c r="E1" s="18"/>
      <c r="F1" s="18"/>
      <c r="G1" s="18"/>
      <c r="H1" s="18"/>
      <c r="I1" s="18"/>
    </row>
    <row r="2" spans="1:9">
      <c r="A2" s="18"/>
      <c r="B2" s="18"/>
      <c r="C2" s="18"/>
      <c r="D2" s="18"/>
      <c r="E2" s="18"/>
      <c r="F2" s="18"/>
      <c r="G2" s="18"/>
      <c r="H2" s="18"/>
      <c r="I2" s="18"/>
    </row>
    <row r="3" spans="1:9" ht="81" customHeight="1">
      <c r="A3" s="18"/>
      <c r="B3" s="18"/>
      <c r="C3" s="18"/>
      <c r="D3" s="18"/>
      <c r="E3" s="18"/>
      <c r="F3" s="18"/>
      <c r="G3" s="18"/>
      <c r="H3" s="18"/>
      <c r="I3" s="18"/>
    </row>
    <row r="4" spans="1:9" ht="9.75" customHeight="1">
      <c r="A4" s="18"/>
      <c r="B4" s="19"/>
      <c r="C4" s="19"/>
      <c r="D4" s="19"/>
      <c r="E4" s="19"/>
      <c r="F4" s="19"/>
      <c r="G4" s="19"/>
      <c r="H4" s="19"/>
      <c r="I4" s="18"/>
    </row>
    <row r="5" spans="1:9" ht="43.5">
      <c r="A5" s="18"/>
      <c r="B5" s="20"/>
      <c r="C5" s="21" t="s">
        <v>10</v>
      </c>
      <c r="D5" s="21"/>
      <c r="E5" s="20"/>
      <c r="F5" s="20"/>
      <c r="G5" s="20"/>
      <c r="H5" s="20"/>
      <c r="I5" s="18"/>
    </row>
    <row r="6" spans="1:9" ht="6" customHeight="1">
      <c r="A6" s="18"/>
      <c r="B6" s="20"/>
      <c r="C6" s="21"/>
      <c r="D6" s="21"/>
      <c r="E6" s="20"/>
      <c r="F6" s="20"/>
      <c r="G6" s="20"/>
      <c r="H6" s="20"/>
      <c r="I6" s="18"/>
    </row>
    <row r="7" spans="1:9" ht="65.25" customHeight="1">
      <c r="A7" s="18"/>
      <c r="B7" s="20"/>
      <c r="C7" s="51" t="s">
        <v>22</v>
      </c>
      <c r="D7" s="51"/>
      <c r="E7" s="51"/>
      <c r="F7" s="51"/>
      <c r="G7" s="39"/>
      <c r="H7" s="20"/>
      <c r="I7" s="18"/>
    </row>
    <row r="8" spans="1:9" ht="18.75">
      <c r="A8" s="18"/>
      <c r="B8" s="20"/>
      <c r="C8" s="22"/>
      <c r="D8" s="22"/>
      <c r="E8" s="20"/>
      <c r="F8" s="20"/>
      <c r="G8" s="20"/>
      <c r="H8" s="20"/>
      <c r="I8" s="18"/>
    </row>
    <row r="9" spans="1:9" ht="28.5">
      <c r="A9" s="18"/>
      <c r="B9" s="20"/>
      <c r="C9" s="23" t="s">
        <v>11</v>
      </c>
      <c r="D9" s="23"/>
      <c r="E9" s="20"/>
      <c r="F9" s="20"/>
      <c r="G9" s="20"/>
      <c r="H9" s="20"/>
      <c r="I9" s="18"/>
    </row>
    <row r="10" spans="1:9" ht="19.5" customHeight="1">
      <c r="A10" s="18"/>
      <c r="B10" s="20"/>
      <c r="C10" s="23"/>
      <c r="D10" s="23"/>
      <c r="E10" s="20"/>
      <c r="F10" s="20"/>
      <c r="G10" s="20"/>
      <c r="H10" s="20"/>
      <c r="I10" s="18"/>
    </row>
    <row r="11" spans="1:9" ht="6" customHeight="1" thickBot="1">
      <c r="A11" s="18"/>
      <c r="B11" s="24"/>
      <c r="C11" s="24"/>
      <c r="D11" s="44"/>
      <c r="E11" s="44"/>
      <c r="F11" s="44"/>
      <c r="G11" s="44"/>
      <c r="H11" s="25"/>
      <c r="I11" s="18"/>
    </row>
    <row r="12" spans="1:9" ht="48" customHeight="1" thickTop="1" thickBot="1">
      <c r="A12" s="18"/>
      <c r="B12" s="24"/>
      <c r="C12" s="26" t="s">
        <v>12</v>
      </c>
      <c r="D12" s="43"/>
      <c r="E12" s="63">
        <v>5070000</v>
      </c>
      <c r="F12" s="64"/>
      <c r="G12" s="49"/>
      <c r="H12" s="27" t="s">
        <v>20</v>
      </c>
      <c r="I12" s="28"/>
    </row>
    <row r="13" spans="1:9" ht="6" customHeight="1" thickTop="1">
      <c r="A13" s="18"/>
      <c r="B13" s="24"/>
      <c r="C13" s="26"/>
      <c r="D13" s="43"/>
      <c r="E13" s="49"/>
      <c r="F13" s="49"/>
      <c r="G13" s="49"/>
      <c r="H13" s="27"/>
      <c r="I13" s="28"/>
    </row>
    <row r="14" spans="1:9" ht="6" customHeight="1" thickBot="1">
      <c r="A14" s="18"/>
      <c r="B14" s="24"/>
      <c r="C14" s="26"/>
      <c r="D14" s="26"/>
      <c r="E14" s="29"/>
      <c r="F14" s="29"/>
      <c r="G14" s="29"/>
      <c r="H14" s="30"/>
      <c r="I14" s="28"/>
    </row>
    <row r="15" spans="1:9" ht="22.5" thickBot="1">
      <c r="A15" s="18"/>
      <c r="B15" s="24"/>
      <c r="C15" s="26" t="s">
        <v>13</v>
      </c>
      <c r="D15" s="26"/>
      <c r="E15" s="65">
        <f>E12*0.8</f>
        <v>4056000</v>
      </c>
      <c r="F15" s="66"/>
      <c r="G15" s="50"/>
      <c r="H15" s="30"/>
      <c r="I15" s="28"/>
    </row>
    <row r="16" spans="1:9" ht="6" customHeight="1" thickBot="1">
      <c r="A16" s="18"/>
      <c r="B16" s="24"/>
      <c r="C16" s="26"/>
      <c r="D16" s="26"/>
      <c r="E16" s="29"/>
      <c r="F16" s="29"/>
      <c r="G16" s="29"/>
      <c r="H16" s="30"/>
      <c r="I16" s="28"/>
    </row>
    <row r="17" spans="1:13" ht="44.25" thickBot="1">
      <c r="A17" s="18"/>
      <c r="B17" s="24"/>
      <c r="C17" s="31" t="s">
        <v>15</v>
      </c>
      <c r="D17" s="31"/>
      <c r="E17" s="69">
        <f>((PMT($L$19/12,$L$17*12,K33))*-1)*36</f>
        <v>846552.40090311039</v>
      </c>
      <c r="F17" s="70"/>
      <c r="G17" s="41"/>
      <c r="H17" s="30"/>
      <c r="I17" s="28"/>
      <c r="K17" s="13" t="s">
        <v>14</v>
      </c>
      <c r="L17" s="61">
        <v>30</v>
      </c>
      <c r="M17" s="62"/>
    </row>
    <row r="18" spans="1:13" ht="6" customHeight="1" thickBot="1">
      <c r="A18" s="18"/>
      <c r="B18" s="24"/>
      <c r="C18" s="20"/>
      <c r="D18" s="20"/>
      <c r="E18" s="20"/>
      <c r="F18" s="20"/>
      <c r="G18" s="19"/>
      <c r="H18" s="30"/>
      <c r="I18" s="28"/>
      <c r="K18" s="13"/>
      <c r="L18" s="14"/>
      <c r="M18" s="14"/>
    </row>
    <row r="19" spans="1:13" ht="44.25" thickBot="1">
      <c r="A19" s="18"/>
      <c r="B19" s="24"/>
      <c r="C19" s="31" t="s">
        <v>16</v>
      </c>
      <c r="D19" s="31"/>
      <c r="E19" s="69">
        <f>((PMT($L$21/12,$L$17*12,K33))*-1)*36</f>
        <v>538973.68199902598</v>
      </c>
      <c r="F19" s="70"/>
      <c r="G19" s="41"/>
      <c r="H19" s="30"/>
      <c r="I19" s="28"/>
      <c r="K19" s="13" t="s">
        <v>7</v>
      </c>
      <c r="L19" s="67">
        <v>5.6899999999999999E-2</v>
      </c>
      <c r="M19" s="68"/>
    </row>
    <row r="20" spans="1:13" ht="6" customHeight="1" thickBot="1">
      <c r="A20" s="18"/>
      <c r="B20" s="24"/>
      <c r="C20" s="20"/>
      <c r="D20" s="20"/>
      <c r="E20" s="20"/>
      <c r="F20" s="20"/>
      <c r="G20" s="19"/>
      <c r="H20" s="30"/>
      <c r="I20" s="28"/>
      <c r="K20" s="13"/>
      <c r="L20" s="14"/>
      <c r="M20" s="14"/>
    </row>
    <row r="21" spans="1:13" ht="22.5" thickBot="1">
      <c r="A21" s="18"/>
      <c r="B21" s="24"/>
      <c r="C21" s="20"/>
      <c r="D21" s="20"/>
      <c r="E21" s="20"/>
      <c r="F21" s="20"/>
      <c r="G21" s="19"/>
      <c r="H21" s="30"/>
      <c r="I21" s="28"/>
      <c r="K21" s="13" t="s">
        <v>8</v>
      </c>
      <c r="L21" s="67">
        <v>1.9900000000000001E-2</v>
      </c>
      <c r="M21" s="68"/>
    </row>
    <row r="22" spans="1:13" ht="6" customHeight="1" thickBot="1">
      <c r="A22" s="18"/>
      <c r="B22" s="24"/>
      <c r="C22" s="20"/>
      <c r="D22" s="20"/>
      <c r="E22" s="20"/>
      <c r="F22" s="20"/>
      <c r="G22" s="19"/>
      <c r="H22" s="30"/>
      <c r="I22" s="28"/>
      <c r="J22" s="1"/>
      <c r="K22" s="13"/>
      <c r="L22" s="14"/>
      <c r="M22" s="14"/>
    </row>
    <row r="23" spans="1:13" ht="22.5" thickBot="1">
      <c r="A23" s="18"/>
      <c r="B23" s="24"/>
      <c r="C23" s="32" t="s">
        <v>17</v>
      </c>
      <c r="D23" s="32"/>
      <c r="E23" s="52">
        <f>E17-E19</f>
        <v>307578.71890408441</v>
      </c>
      <c r="F23" s="53"/>
      <c r="G23" s="42"/>
      <c r="H23" s="30"/>
      <c r="I23" s="28"/>
      <c r="J23" s="1"/>
      <c r="K23" s="13" t="s">
        <v>9</v>
      </c>
      <c r="L23" s="61">
        <v>36</v>
      </c>
      <c r="M23" s="62"/>
    </row>
    <row r="24" spans="1:13" ht="36.75" customHeight="1">
      <c r="A24" s="18"/>
      <c r="B24" s="24"/>
      <c r="C24" s="33"/>
      <c r="D24" s="33"/>
      <c r="E24" s="33"/>
      <c r="F24" s="24"/>
      <c r="G24" s="24"/>
      <c r="H24" s="30"/>
      <c r="I24" s="28"/>
      <c r="J24" s="1"/>
    </row>
    <row r="25" spans="1:13" ht="6" customHeight="1" thickBot="1">
      <c r="A25" s="18"/>
      <c r="B25" s="24"/>
      <c r="C25" s="33"/>
      <c r="D25" s="46"/>
      <c r="E25" s="46"/>
      <c r="F25" s="47"/>
      <c r="G25" s="47"/>
      <c r="H25" s="30"/>
      <c r="I25" s="28"/>
      <c r="J25" s="1"/>
    </row>
    <row r="26" spans="1:13" s="15" customFormat="1" ht="48" customHeight="1" thickBot="1">
      <c r="A26" s="34"/>
      <c r="B26" s="35"/>
      <c r="C26" s="36" t="s">
        <v>18</v>
      </c>
      <c r="D26" s="45"/>
      <c r="E26" s="54">
        <f>E12-E23</f>
        <v>4762421.2810959155</v>
      </c>
      <c r="F26" s="55"/>
      <c r="G26" s="48"/>
      <c r="H26" s="37" t="s">
        <v>19</v>
      </c>
      <c r="I26" s="38"/>
      <c r="J26" s="16"/>
      <c r="K26" s="17" t="s">
        <v>6</v>
      </c>
      <c r="L26" s="16"/>
    </row>
    <row r="27" spans="1:13" s="15" customFormat="1" ht="6" customHeight="1" thickBot="1">
      <c r="A27" s="34"/>
      <c r="B27" s="35"/>
      <c r="C27" s="36"/>
      <c r="D27" s="45"/>
      <c r="E27" s="48"/>
      <c r="F27" s="48"/>
      <c r="G27" s="48"/>
      <c r="H27" s="37"/>
      <c r="I27" s="38"/>
      <c r="J27" s="16"/>
      <c r="K27" s="17"/>
      <c r="L27" s="16"/>
    </row>
    <row r="28" spans="1:13" ht="13.7" customHeight="1">
      <c r="A28" s="18"/>
      <c r="B28" s="20"/>
      <c r="C28" s="20"/>
      <c r="D28" s="20"/>
      <c r="E28" s="20"/>
      <c r="F28" s="20"/>
      <c r="G28" s="19"/>
      <c r="H28" s="20"/>
      <c r="I28" s="18"/>
      <c r="K28" s="57" t="s">
        <v>10</v>
      </c>
      <c r="L28" s="58"/>
      <c r="M28" s="5"/>
    </row>
    <row r="29" spans="1:13" ht="24" customHeight="1">
      <c r="A29" s="18"/>
      <c r="B29" s="20"/>
      <c r="C29" s="20"/>
      <c r="D29" s="20"/>
      <c r="E29" s="20"/>
      <c r="F29" s="20"/>
      <c r="G29" s="20"/>
      <c r="H29" s="20"/>
      <c r="I29" s="18"/>
      <c r="K29" s="59"/>
      <c r="L29" s="60"/>
      <c r="M29" s="10" t="s">
        <v>1</v>
      </c>
    </row>
    <row r="30" spans="1:13" ht="15.75" thickBot="1">
      <c r="A30" s="18"/>
      <c r="B30" s="20"/>
      <c r="C30" s="20"/>
      <c r="D30" s="20"/>
      <c r="E30" s="20"/>
      <c r="F30" s="20"/>
      <c r="G30" s="20"/>
      <c r="H30" s="20"/>
      <c r="I30" s="18"/>
      <c r="K30" s="59"/>
      <c r="L30" s="60"/>
      <c r="M30" s="12">
        <f>K33/E12</f>
        <v>0.8</v>
      </c>
    </row>
    <row r="31" spans="1:13" ht="35.25" customHeight="1">
      <c r="A31" s="18"/>
      <c r="B31" s="20"/>
      <c r="C31" s="56" t="s">
        <v>21</v>
      </c>
      <c r="D31" s="56"/>
      <c r="E31" s="56"/>
      <c r="F31" s="56"/>
      <c r="G31" s="40"/>
      <c r="H31" s="20"/>
      <c r="I31" s="18"/>
      <c r="K31" s="3"/>
      <c r="M31" s="4"/>
    </row>
    <row r="32" spans="1:13">
      <c r="A32" s="18"/>
      <c r="B32" s="19"/>
      <c r="C32" s="19"/>
      <c r="D32" s="19"/>
      <c r="E32" s="19"/>
      <c r="F32" s="19"/>
      <c r="G32" s="19"/>
      <c r="H32" s="19"/>
      <c r="I32" s="18"/>
      <c r="K32" s="9" t="s">
        <v>0</v>
      </c>
      <c r="M32" s="10" t="s">
        <v>2</v>
      </c>
    </row>
    <row r="33" spans="1:13" ht="15.75" thickBot="1">
      <c r="A33" s="18"/>
      <c r="B33" s="18"/>
      <c r="C33" s="18"/>
      <c r="D33" s="18"/>
      <c r="E33" s="18"/>
      <c r="F33" s="18"/>
      <c r="G33" s="18"/>
      <c r="H33" s="18"/>
      <c r="I33" s="18"/>
      <c r="K33" s="6">
        <f>E15</f>
        <v>4056000</v>
      </c>
      <c r="M33" s="7">
        <f>(PMT($L$19/12,$L$17*12,K33))*-1</f>
        <v>23515.344469530843</v>
      </c>
    </row>
    <row r="34" spans="1:13">
      <c r="A34" s="18"/>
      <c r="B34" s="18"/>
      <c r="C34" s="18"/>
      <c r="D34" s="18"/>
      <c r="E34" s="18"/>
      <c r="F34" s="18"/>
      <c r="G34" s="18"/>
      <c r="H34" s="18"/>
      <c r="I34" s="18"/>
      <c r="K34" s="4"/>
      <c r="M34" s="4"/>
    </row>
    <row r="35" spans="1:13">
      <c r="K35" s="10" t="s">
        <v>3</v>
      </c>
      <c r="M35" s="10" t="s">
        <v>4</v>
      </c>
    </row>
    <row r="36" spans="1:13" ht="15.75" thickBot="1">
      <c r="K36" s="7">
        <f>(PMT($L$21/12,$L$17*12,K33))*-1</f>
        <v>14971.491166639611</v>
      </c>
      <c r="M36" s="7">
        <f>M33-K36</f>
        <v>8543.8533028912316</v>
      </c>
    </row>
    <row r="37" spans="1:13">
      <c r="K37" s="2"/>
    </row>
    <row r="38" spans="1:13">
      <c r="K38" s="11" t="s">
        <v>5</v>
      </c>
    </row>
    <row r="39" spans="1:13">
      <c r="K39" s="8">
        <f>M36*$L$23</f>
        <v>307578.71890408435</v>
      </c>
    </row>
    <row r="41" spans="1:13">
      <c r="E41" s="1"/>
      <c r="F41" s="1"/>
      <c r="G41" s="1"/>
      <c r="H41" s="1"/>
      <c r="I41" s="1"/>
      <c r="J41" s="1"/>
      <c r="K41" s="1"/>
    </row>
  </sheetData>
  <sheetProtection algorithmName="SHA-512" hashValue="UVfa306LOXJnC4qOHDr+IAG6AnoT44H/m9QnvHN6ITBrW98A77GULH8k9FuDgAuzXpBOZj1fZxAj7mWru9AcAA==" saltValue="WIYwAeDWZFRKB44YZnGWDw==" spinCount="100000" sheet="1" objects="1" scenarios="1" selectLockedCells="1"/>
  <mergeCells count="13">
    <mergeCell ref="C7:F7"/>
    <mergeCell ref="E23:F23"/>
    <mergeCell ref="E26:F26"/>
    <mergeCell ref="C31:F31"/>
    <mergeCell ref="K28:L30"/>
    <mergeCell ref="L23:M23"/>
    <mergeCell ref="E12:F12"/>
    <mergeCell ref="E15:F15"/>
    <mergeCell ref="L17:M17"/>
    <mergeCell ref="L19:M19"/>
    <mergeCell ref="L21:M21"/>
    <mergeCell ref="E17:F17"/>
    <mergeCell ref="E19:F19"/>
  </mergeCells>
  <pageMargins left="0.7" right="0.7" top="0.78740157499999996" bottom="0.78740157499999996" header="0.3" footer="0.3"/>
  <pageSetup paperSize="9" orientation="portrait" r:id="rId1"/>
  <ignoredErrors>
    <ignoredError sqref="E15 E17 E19 E23 E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Dotovaná hypotéka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Prouza Rudolf Ing.</cp:lastModifiedBy>
  <dcterms:created xsi:type="dcterms:W3CDTF">2022-06-22T11:58:43Z</dcterms:created>
  <dcterms:modified xsi:type="dcterms:W3CDTF">2023-06-01T05:30:31Z</dcterms:modified>
</cp:coreProperties>
</file>